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házka" sheetId="1" state="visible" r:id="rId1"/>
    <sheet xmlns:r="http://schemas.openxmlformats.org/officeDocument/2006/relationships" name="Rozpis směn" sheetId="2" state="visible" r:id="rId2"/>
    <sheet xmlns:r="http://schemas.openxmlformats.org/officeDocument/2006/relationships" name="Návod" sheetId="3" state="visible" r:id="rId3"/>
  </sheets>
  <definedNames>
    <definedName name="_xlnm.Print_Titles" localSheetId="0">'Docházka'!$12:$12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.M.YYYY"/>
    <numFmt numFmtId="165" formatCode="HH:MM"/>
    <numFmt numFmtId="166" formatCode="D.M."/>
    <numFmt numFmtId="167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4748B"/>
      <sz val="9"/>
    </font>
    <font>
      <b val="1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DCFCE7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2" fontId="0" fillId="3" borderId="1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0" fillId="2" borderId="1" pivotButton="0" quotePrefix="0" xfId="0"/>
    <xf numFmtId="2" fontId="0" fillId="2" borderId="1" pivotButton="0" quotePrefix="0" xfId="0"/>
    <xf numFmtId="0" fontId="3" fillId="4" borderId="1" pivotButton="0" quotePrefix="0" xfId="0"/>
    <xf numFmtId="0" fontId="0" fillId="4" borderId="1" pivotButton="0" quotePrefix="0" xfId="0"/>
    <xf numFmtId="2" fontId="3" fillId="4" borderId="1" pivotButton="0" quotePrefix="0" xfId="0"/>
    <xf numFmtId="164" fontId="0" fillId="2" borderId="1" pivotButton="0" quotePrefix="0" xfId="0"/>
    <xf numFmtId="0" fontId="3" fillId="4" borderId="1" applyAlignment="1" pivotButton="0" quotePrefix="0" xfId="0">
      <alignment horizontal="center"/>
    </xf>
    <xf numFmtId="0" fontId="4" fillId="0" borderId="1" pivotButton="0" quotePrefix="0" xfId="0"/>
    <xf numFmtId="166" fontId="4" fillId="0" borderId="1" applyAlignment="1" pivotButton="0" quotePrefix="0" xfId="0">
      <alignment horizontal="center"/>
    </xf>
    <xf numFmtId="0" fontId="0" fillId="0" borderId="1" pivotButton="0" quotePrefix="0" xfId="0"/>
    <xf numFmtId="0" fontId="0" fillId="2" borderId="1" applyAlignment="1" pivotButton="0" quotePrefix="0" xfId="0">
      <alignment horizontal="center"/>
    </xf>
    <xf numFmtId="167" fontId="0" fillId="3" borderId="1" pivotButton="0" quotePrefix="0" xfId="0"/>
    <xf numFmtId="167" fontId="3" fillId="4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9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10" customWidth="1" min="4" max="4"/>
    <col width="10" customWidth="1" min="5" max="5"/>
    <col width="12" customWidth="1" min="6" max="6"/>
    <col width="10" customWidth="1" min="7" max="7"/>
    <col width="11" customWidth="1" min="8" max="8"/>
    <col width="11" customWidth="1" min="9" max="9"/>
    <col width="12" customWidth="1" min="10" max="10"/>
    <col width="28" customWidth="1" min="11" max="11"/>
  </cols>
  <sheetData>
    <row r="1">
      <c r="A1" s="1" t="inlineStr">
        <is>
          <t>EVIDENCE PRACOVNÍ DOBY (DOCHÁZKA)</t>
        </is>
      </c>
    </row>
    <row r="2">
      <c r="A2" s="2" t="inlineStr">
        <is>
          <t>podle § 96 zákoníku práce: začátek a konec směny, přesčas, noční práce, pracovní pohotovost</t>
        </is>
      </c>
    </row>
    <row r="4">
      <c r="A4" s="3" t="inlineStr">
        <is>
          <t>Zaměstnavatel:</t>
        </is>
      </c>
      <c r="B4" s="4" t="inlineStr"/>
      <c r="C4" s="5" t="n"/>
      <c r="D4" s="6" t="n"/>
      <c r="F4" s="3" t="inlineStr">
        <is>
          <t>Fond pracovní doby (h):</t>
        </is>
      </c>
      <c r="G4" s="7">
        <f>IF(OR(B6="",B7=""),"",NETWORKDAYS(DATE(B7,B6,1),EOMONTH(DATE(B7,B6,1),0))*B8)</f>
        <v/>
      </c>
      <c r="I4" s="3" t="inlineStr">
        <is>
          <t>Dovolená (dny):</t>
        </is>
      </c>
      <c r="J4" s="8">
        <f>COUNTIF(J13:J43,"D")</f>
        <v/>
      </c>
    </row>
    <row r="5">
      <c r="A5" s="3" t="inlineStr">
        <is>
          <t>Zaměstnanec:</t>
        </is>
      </c>
      <c r="B5" s="4" t="inlineStr"/>
      <c r="C5" s="5" t="n"/>
      <c r="D5" s="6" t="n"/>
      <c r="F5" s="3" t="inlineStr">
        <is>
          <t>Odpracováno celkem (h):</t>
        </is>
      </c>
      <c r="G5" s="7">
        <f>F45</f>
        <v/>
      </c>
      <c r="I5" s="3" t="inlineStr">
        <is>
          <t>Nemoc (dny):</t>
        </is>
      </c>
      <c r="J5" s="8">
        <f>COUNTIF(J13:J43,"N")</f>
        <v/>
      </c>
    </row>
    <row r="6">
      <c r="A6" s="3" t="inlineStr">
        <is>
          <t>Měsíc (1 až 12):</t>
        </is>
      </c>
      <c r="B6" s="4" t="n">
        <v>1</v>
      </c>
      <c r="F6" s="3" t="inlineStr">
        <is>
          <t>Přesčas celkem (h):</t>
        </is>
      </c>
      <c r="G6" s="7">
        <f>G45</f>
        <v/>
      </c>
      <c r="I6" s="3" t="inlineStr">
        <is>
          <t>Svátek (dny):</t>
        </is>
      </c>
      <c r="J6" s="8">
        <f>COUNTIF(J13:J43,"S")</f>
        <v/>
      </c>
    </row>
    <row r="7">
      <c r="A7" s="3" t="inlineStr">
        <is>
          <t>Rok:</t>
        </is>
      </c>
      <c r="B7" s="4" t="n">
        <v>2026</v>
      </c>
      <c r="F7" s="3" t="inlineStr">
        <is>
          <t>Noční práce (h):</t>
        </is>
      </c>
      <c r="G7" s="7">
        <f>H45</f>
        <v/>
      </c>
      <c r="I7" s="3" t="inlineStr">
        <is>
          <t>OČR / jiné (dny):</t>
        </is>
      </c>
      <c r="J7" s="8">
        <f>COUNTIF(J13:J43,"OČR")+COUNTIF(J13:J43,"J")</f>
        <v/>
      </c>
    </row>
    <row r="8">
      <c r="A8" s="3" t="inlineStr">
        <is>
          <t>Denní úvazek (h):</t>
        </is>
      </c>
      <c r="B8" s="4" t="n">
        <v>8</v>
      </c>
      <c r="F8" s="3" t="inlineStr">
        <is>
          <t>Pohotovost (h):</t>
        </is>
      </c>
      <c r="G8" s="7">
        <f>I45</f>
        <v/>
      </c>
    </row>
    <row r="9">
      <c r="A9" s="3" t="inlineStr">
        <is>
          <t>Druh vztahu (PP / DPP / DPČ):</t>
        </is>
      </c>
      <c r="B9" s="4" t="inlineStr">
        <is>
          <t>PP</t>
        </is>
      </c>
      <c r="F9" s="3" t="inlineStr">
        <is>
          <t>Rozdíl proti fondu (h):</t>
        </is>
      </c>
      <c r="G9" s="7">
        <f>IF(G4="","",G5-G4)</f>
        <v/>
      </c>
    </row>
    <row r="10">
      <c r="A10" s="2" t="inlineStr">
        <is>
          <t>Žlutá pole vyplň, šedá se počítají. Časy zadávej ve tvaru 8:00, přestávku v hodinách (0,5 = 30 minut). Fond nezohledňuje svátky, které připadly na pracovní den.</t>
        </is>
      </c>
    </row>
    <row r="12" ht="30" customHeight="1">
      <c r="A12" s="9" t="inlineStr">
        <is>
          <t>Datum</t>
        </is>
      </c>
      <c r="B12" s="9" t="inlineStr">
        <is>
          <t>Den</t>
        </is>
      </c>
      <c r="C12" s="9" t="inlineStr">
        <is>
          <t>Začátek směny</t>
        </is>
      </c>
      <c r="D12" s="9" t="inlineStr">
        <is>
          <t>Konec směny</t>
        </is>
      </c>
      <c r="E12" s="9" t="inlineStr">
        <is>
          <t>Přestávka (h)</t>
        </is>
      </c>
      <c r="F12" s="9" t="inlineStr">
        <is>
          <t>Odpracováno (h)</t>
        </is>
      </c>
      <c r="G12" s="9" t="inlineStr">
        <is>
          <t>Přesčas (h)</t>
        </is>
      </c>
      <c r="H12" s="9" t="inlineStr">
        <is>
          <t>Noční práce (h)</t>
        </is>
      </c>
      <c r="I12" s="9" t="inlineStr">
        <is>
          <t>Pohotovost (h)</t>
        </is>
      </c>
      <c r="J12" s="9" t="inlineStr">
        <is>
          <t>Nepřítomnost</t>
        </is>
      </c>
      <c r="K12" s="9" t="inlineStr">
        <is>
          <t>Poznámka</t>
        </is>
      </c>
    </row>
    <row r="13">
      <c r="A13" s="10">
        <f>IF(OR($B$6="",$B$7=""),"",IF(1&gt;DAY(EOMONTH(DATE($B$7,$B$6,1),0)),"",DATE($B$7,$B$6,1)))</f>
        <v/>
      </c>
      <c r="B13" s="11">
        <f>IF(A13="","",CHOOSE(WEEKDAY(A13,2),"Po","Út","St","Čt","Pá","So","Ne"))</f>
        <v/>
      </c>
      <c r="C13" s="12" t="n"/>
      <c r="D13" s="12" t="n"/>
      <c r="E13" s="13" t="n"/>
      <c r="F13" s="7">
        <f>IF(OR(C13="",D13=""),"",ROUND((D13-C13+IF(D13&lt;C13,1,0))*24-N(E13),2))</f>
        <v/>
      </c>
      <c r="G13" s="7">
        <f>IF(F13="","",IF(WEEKDAY(A13,2)&gt;5,F13,MAX(0,F13-$B$8)))</f>
        <v/>
      </c>
      <c r="H13" s="13" t="n"/>
      <c r="I13" s="13" t="n"/>
      <c r="J13" s="4" t="n"/>
      <c r="K13" s="4" t="n"/>
    </row>
    <row r="14">
      <c r="A14" s="10">
        <f>IF(OR($B$6="",$B$7=""),"",IF(2&gt;DAY(EOMONTH(DATE($B$7,$B$6,1),0)),"",DATE($B$7,$B$6,2)))</f>
        <v/>
      </c>
      <c r="B14" s="11">
        <f>IF(A14="","",CHOOSE(WEEKDAY(A14,2),"Po","Út","St","Čt","Pá","So","Ne"))</f>
        <v/>
      </c>
      <c r="C14" s="12" t="n"/>
      <c r="D14" s="12" t="n"/>
      <c r="E14" s="13" t="n"/>
      <c r="F14" s="7">
        <f>IF(OR(C14="",D14=""),"",ROUND((D14-C14+IF(D14&lt;C14,1,0))*24-N(E14),2))</f>
        <v/>
      </c>
      <c r="G14" s="7">
        <f>IF(F14="","",IF(WEEKDAY(A14,2)&gt;5,F14,MAX(0,F14-$B$8)))</f>
        <v/>
      </c>
      <c r="H14" s="13" t="n"/>
      <c r="I14" s="13" t="n"/>
      <c r="J14" s="4" t="n"/>
      <c r="K14" s="4" t="n"/>
    </row>
    <row r="15">
      <c r="A15" s="10">
        <f>IF(OR($B$6="",$B$7=""),"",IF(3&gt;DAY(EOMONTH(DATE($B$7,$B$6,1),0)),"",DATE($B$7,$B$6,3)))</f>
        <v/>
      </c>
      <c r="B15" s="11">
        <f>IF(A15="","",CHOOSE(WEEKDAY(A15,2),"Po","Út","St","Čt","Pá","So","Ne"))</f>
        <v/>
      </c>
      <c r="C15" s="12" t="n"/>
      <c r="D15" s="12" t="n"/>
      <c r="E15" s="13" t="n"/>
      <c r="F15" s="7">
        <f>IF(OR(C15="",D15=""),"",ROUND((D15-C15+IF(D15&lt;C15,1,0))*24-N(E15),2))</f>
        <v/>
      </c>
      <c r="G15" s="7">
        <f>IF(F15="","",IF(WEEKDAY(A15,2)&gt;5,F15,MAX(0,F15-$B$8)))</f>
        <v/>
      </c>
      <c r="H15" s="13" t="n"/>
      <c r="I15" s="13" t="n"/>
      <c r="J15" s="4" t="n"/>
      <c r="K15" s="4" t="n"/>
    </row>
    <row r="16">
      <c r="A16" s="10">
        <f>IF(OR($B$6="",$B$7=""),"",IF(4&gt;DAY(EOMONTH(DATE($B$7,$B$6,1),0)),"",DATE($B$7,$B$6,4)))</f>
        <v/>
      </c>
      <c r="B16" s="11">
        <f>IF(A16="","",CHOOSE(WEEKDAY(A16,2),"Po","Út","St","Čt","Pá","So","Ne"))</f>
        <v/>
      </c>
      <c r="C16" s="12" t="n"/>
      <c r="D16" s="12" t="n"/>
      <c r="E16" s="13" t="n"/>
      <c r="F16" s="7">
        <f>IF(OR(C16="",D16=""),"",ROUND((D16-C16+IF(D16&lt;C16,1,0))*24-N(E16),2))</f>
        <v/>
      </c>
      <c r="G16" s="7">
        <f>IF(F16="","",IF(WEEKDAY(A16,2)&gt;5,F16,MAX(0,F16-$B$8)))</f>
        <v/>
      </c>
      <c r="H16" s="13" t="n"/>
      <c r="I16" s="13" t="n"/>
      <c r="J16" s="4" t="n"/>
      <c r="K16" s="4" t="n"/>
    </row>
    <row r="17">
      <c r="A17" s="10">
        <f>IF(OR($B$6="",$B$7=""),"",IF(5&gt;DAY(EOMONTH(DATE($B$7,$B$6,1),0)),"",DATE($B$7,$B$6,5)))</f>
        <v/>
      </c>
      <c r="B17" s="11">
        <f>IF(A17="","",CHOOSE(WEEKDAY(A17,2),"Po","Út","St","Čt","Pá","So","Ne"))</f>
        <v/>
      </c>
      <c r="C17" s="12" t="n"/>
      <c r="D17" s="12" t="n"/>
      <c r="E17" s="13" t="n"/>
      <c r="F17" s="7">
        <f>IF(OR(C17="",D17=""),"",ROUND((D17-C17+IF(D17&lt;C17,1,0))*24-N(E17),2))</f>
        <v/>
      </c>
      <c r="G17" s="7">
        <f>IF(F17="","",IF(WEEKDAY(A17,2)&gt;5,F17,MAX(0,F17-$B$8)))</f>
        <v/>
      </c>
      <c r="H17" s="13" t="n"/>
      <c r="I17" s="13" t="n"/>
      <c r="J17" s="4" t="n"/>
      <c r="K17" s="4" t="n"/>
    </row>
    <row r="18">
      <c r="A18" s="10">
        <f>IF(OR($B$6="",$B$7=""),"",IF(6&gt;DAY(EOMONTH(DATE($B$7,$B$6,1),0)),"",DATE($B$7,$B$6,6)))</f>
        <v/>
      </c>
      <c r="B18" s="11">
        <f>IF(A18="","",CHOOSE(WEEKDAY(A18,2),"Po","Út","St","Čt","Pá","So","Ne"))</f>
        <v/>
      </c>
      <c r="C18" s="12" t="n"/>
      <c r="D18" s="12" t="n"/>
      <c r="E18" s="13" t="n"/>
      <c r="F18" s="7">
        <f>IF(OR(C18="",D18=""),"",ROUND((D18-C18+IF(D18&lt;C18,1,0))*24-N(E18),2))</f>
        <v/>
      </c>
      <c r="G18" s="7">
        <f>IF(F18="","",IF(WEEKDAY(A18,2)&gt;5,F18,MAX(0,F18-$B$8)))</f>
        <v/>
      </c>
      <c r="H18" s="13" t="n"/>
      <c r="I18" s="13" t="n"/>
      <c r="J18" s="4" t="n"/>
      <c r="K18" s="4" t="n"/>
    </row>
    <row r="19">
      <c r="A19" s="10">
        <f>IF(OR($B$6="",$B$7=""),"",IF(7&gt;DAY(EOMONTH(DATE($B$7,$B$6,1),0)),"",DATE($B$7,$B$6,7)))</f>
        <v/>
      </c>
      <c r="B19" s="11">
        <f>IF(A19="","",CHOOSE(WEEKDAY(A19,2),"Po","Út","St","Čt","Pá","So","Ne"))</f>
        <v/>
      </c>
      <c r="C19" s="12" t="n"/>
      <c r="D19" s="12" t="n"/>
      <c r="E19" s="13" t="n"/>
      <c r="F19" s="7">
        <f>IF(OR(C19="",D19=""),"",ROUND((D19-C19+IF(D19&lt;C19,1,0))*24-N(E19),2))</f>
        <v/>
      </c>
      <c r="G19" s="7">
        <f>IF(F19="","",IF(WEEKDAY(A19,2)&gt;5,F19,MAX(0,F19-$B$8)))</f>
        <v/>
      </c>
      <c r="H19" s="13" t="n"/>
      <c r="I19" s="13" t="n"/>
      <c r="J19" s="4" t="n"/>
      <c r="K19" s="4" t="n"/>
    </row>
    <row r="20">
      <c r="A20" s="10">
        <f>IF(OR($B$6="",$B$7=""),"",IF(8&gt;DAY(EOMONTH(DATE($B$7,$B$6,1),0)),"",DATE($B$7,$B$6,8)))</f>
        <v/>
      </c>
      <c r="B20" s="11">
        <f>IF(A20="","",CHOOSE(WEEKDAY(A20,2),"Po","Út","St","Čt","Pá","So","Ne"))</f>
        <v/>
      </c>
      <c r="C20" s="12" t="n"/>
      <c r="D20" s="12" t="n"/>
      <c r="E20" s="13" t="n"/>
      <c r="F20" s="7">
        <f>IF(OR(C20="",D20=""),"",ROUND((D20-C20+IF(D20&lt;C20,1,0))*24-N(E20),2))</f>
        <v/>
      </c>
      <c r="G20" s="7">
        <f>IF(F20="","",IF(WEEKDAY(A20,2)&gt;5,F20,MAX(0,F20-$B$8)))</f>
        <v/>
      </c>
      <c r="H20" s="13" t="n"/>
      <c r="I20" s="13" t="n"/>
      <c r="J20" s="4" t="n"/>
      <c r="K20" s="4" t="n"/>
    </row>
    <row r="21">
      <c r="A21" s="10">
        <f>IF(OR($B$6="",$B$7=""),"",IF(9&gt;DAY(EOMONTH(DATE($B$7,$B$6,1),0)),"",DATE($B$7,$B$6,9)))</f>
        <v/>
      </c>
      <c r="B21" s="11">
        <f>IF(A21="","",CHOOSE(WEEKDAY(A21,2),"Po","Út","St","Čt","Pá","So","Ne"))</f>
        <v/>
      </c>
      <c r="C21" s="12" t="n"/>
      <c r="D21" s="12" t="n"/>
      <c r="E21" s="13" t="n"/>
      <c r="F21" s="7">
        <f>IF(OR(C21="",D21=""),"",ROUND((D21-C21+IF(D21&lt;C21,1,0))*24-N(E21),2))</f>
        <v/>
      </c>
      <c r="G21" s="7">
        <f>IF(F21="","",IF(WEEKDAY(A21,2)&gt;5,F21,MAX(0,F21-$B$8)))</f>
        <v/>
      </c>
      <c r="H21" s="13" t="n"/>
      <c r="I21" s="13" t="n"/>
      <c r="J21" s="4" t="n"/>
      <c r="K21" s="4" t="n"/>
    </row>
    <row r="22">
      <c r="A22" s="10">
        <f>IF(OR($B$6="",$B$7=""),"",IF(10&gt;DAY(EOMONTH(DATE($B$7,$B$6,1),0)),"",DATE($B$7,$B$6,10)))</f>
        <v/>
      </c>
      <c r="B22" s="11">
        <f>IF(A22="","",CHOOSE(WEEKDAY(A22,2),"Po","Út","St","Čt","Pá","So","Ne"))</f>
        <v/>
      </c>
      <c r="C22" s="12" t="n"/>
      <c r="D22" s="12" t="n"/>
      <c r="E22" s="13" t="n"/>
      <c r="F22" s="7">
        <f>IF(OR(C22="",D22=""),"",ROUND((D22-C22+IF(D22&lt;C22,1,0))*24-N(E22),2))</f>
        <v/>
      </c>
      <c r="G22" s="7">
        <f>IF(F22="","",IF(WEEKDAY(A22,2)&gt;5,F22,MAX(0,F22-$B$8)))</f>
        <v/>
      </c>
      <c r="H22" s="13" t="n"/>
      <c r="I22" s="13" t="n"/>
      <c r="J22" s="4" t="n"/>
      <c r="K22" s="4" t="n"/>
    </row>
    <row r="23">
      <c r="A23" s="10">
        <f>IF(OR($B$6="",$B$7=""),"",IF(11&gt;DAY(EOMONTH(DATE($B$7,$B$6,1),0)),"",DATE($B$7,$B$6,11)))</f>
        <v/>
      </c>
      <c r="B23" s="11">
        <f>IF(A23="","",CHOOSE(WEEKDAY(A23,2),"Po","Út","St","Čt","Pá","So","Ne"))</f>
        <v/>
      </c>
      <c r="C23" s="12" t="n"/>
      <c r="D23" s="12" t="n"/>
      <c r="E23" s="13" t="n"/>
      <c r="F23" s="7">
        <f>IF(OR(C23="",D23=""),"",ROUND((D23-C23+IF(D23&lt;C23,1,0))*24-N(E23),2))</f>
        <v/>
      </c>
      <c r="G23" s="7">
        <f>IF(F23="","",IF(WEEKDAY(A23,2)&gt;5,F23,MAX(0,F23-$B$8)))</f>
        <v/>
      </c>
      <c r="H23" s="13" t="n"/>
      <c r="I23" s="13" t="n"/>
      <c r="J23" s="4" t="n"/>
      <c r="K23" s="4" t="n"/>
    </row>
    <row r="24">
      <c r="A24" s="10">
        <f>IF(OR($B$6="",$B$7=""),"",IF(12&gt;DAY(EOMONTH(DATE($B$7,$B$6,1),0)),"",DATE($B$7,$B$6,12)))</f>
        <v/>
      </c>
      <c r="B24" s="11">
        <f>IF(A24="","",CHOOSE(WEEKDAY(A24,2),"Po","Út","St","Čt","Pá","So","Ne"))</f>
        <v/>
      </c>
      <c r="C24" s="12" t="n"/>
      <c r="D24" s="12" t="n"/>
      <c r="E24" s="13" t="n"/>
      <c r="F24" s="7">
        <f>IF(OR(C24="",D24=""),"",ROUND((D24-C24+IF(D24&lt;C24,1,0))*24-N(E24),2))</f>
        <v/>
      </c>
      <c r="G24" s="7">
        <f>IF(F24="","",IF(WEEKDAY(A24,2)&gt;5,F24,MAX(0,F24-$B$8)))</f>
        <v/>
      </c>
      <c r="H24" s="13" t="n"/>
      <c r="I24" s="13" t="n"/>
      <c r="J24" s="4" t="n"/>
      <c r="K24" s="4" t="n"/>
    </row>
    <row r="25">
      <c r="A25" s="10">
        <f>IF(OR($B$6="",$B$7=""),"",IF(13&gt;DAY(EOMONTH(DATE($B$7,$B$6,1),0)),"",DATE($B$7,$B$6,13)))</f>
        <v/>
      </c>
      <c r="B25" s="11">
        <f>IF(A25="","",CHOOSE(WEEKDAY(A25,2),"Po","Út","St","Čt","Pá","So","Ne"))</f>
        <v/>
      </c>
      <c r="C25" s="12" t="n"/>
      <c r="D25" s="12" t="n"/>
      <c r="E25" s="13" t="n"/>
      <c r="F25" s="7">
        <f>IF(OR(C25="",D25=""),"",ROUND((D25-C25+IF(D25&lt;C25,1,0))*24-N(E25),2))</f>
        <v/>
      </c>
      <c r="G25" s="7">
        <f>IF(F25="","",IF(WEEKDAY(A25,2)&gt;5,F25,MAX(0,F25-$B$8)))</f>
        <v/>
      </c>
      <c r="H25" s="13" t="n"/>
      <c r="I25" s="13" t="n"/>
      <c r="J25" s="4" t="n"/>
      <c r="K25" s="4" t="n"/>
    </row>
    <row r="26">
      <c r="A26" s="10">
        <f>IF(OR($B$6="",$B$7=""),"",IF(14&gt;DAY(EOMONTH(DATE($B$7,$B$6,1),0)),"",DATE($B$7,$B$6,14)))</f>
        <v/>
      </c>
      <c r="B26" s="11">
        <f>IF(A26="","",CHOOSE(WEEKDAY(A26,2),"Po","Út","St","Čt","Pá","So","Ne"))</f>
        <v/>
      </c>
      <c r="C26" s="12" t="n"/>
      <c r="D26" s="12" t="n"/>
      <c r="E26" s="13" t="n"/>
      <c r="F26" s="7">
        <f>IF(OR(C26="",D26=""),"",ROUND((D26-C26+IF(D26&lt;C26,1,0))*24-N(E26),2))</f>
        <v/>
      </c>
      <c r="G26" s="7">
        <f>IF(F26="","",IF(WEEKDAY(A26,2)&gt;5,F26,MAX(0,F26-$B$8)))</f>
        <v/>
      </c>
      <c r="H26" s="13" t="n"/>
      <c r="I26" s="13" t="n"/>
      <c r="J26" s="4" t="n"/>
      <c r="K26" s="4" t="n"/>
    </row>
    <row r="27">
      <c r="A27" s="10">
        <f>IF(OR($B$6="",$B$7=""),"",IF(15&gt;DAY(EOMONTH(DATE($B$7,$B$6,1),0)),"",DATE($B$7,$B$6,15)))</f>
        <v/>
      </c>
      <c r="B27" s="11">
        <f>IF(A27="","",CHOOSE(WEEKDAY(A27,2),"Po","Út","St","Čt","Pá","So","Ne"))</f>
        <v/>
      </c>
      <c r="C27" s="12" t="n"/>
      <c r="D27" s="12" t="n"/>
      <c r="E27" s="13" t="n"/>
      <c r="F27" s="7">
        <f>IF(OR(C27="",D27=""),"",ROUND((D27-C27+IF(D27&lt;C27,1,0))*24-N(E27),2))</f>
        <v/>
      </c>
      <c r="G27" s="7">
        <f>IF(F27="","",IF(WEEKDAY(A27,2)&gt;5,F27,MAX(0,F27-$B$8)))</f>
        <v/>
      </c>
      <c r="H27" s="13" t="n"/>
      <c r="I27" s="13" t="n"/>
      <c r="J27" s="4" t="n"/>
      <c r="K27" s="4" t="n"/>
    </row>
    <row r="28">
      <c r="A28" s="10">
        <f>IF(OR($B$6="",$B$7=""),"",IF(16&gt;DAY(EOMONTH(DATE($B$7,$B$6,1),0)),"",DATE($B$7,$B$6,16)))</f>
        <v/>
      </c>
      <c r="B28" s="11">
        <f>IF(A28="","",CHOOSE(WEEKDAY(A28,2),"Po","Út","St","Čt","Pá","So","Ne"))</f>
        <v/>
      </c>
      <c r="C28" s="12" t="n"/>
      <c r="D28" s="12" t="n"/>
      <c r="E28" s="13" t="n"/>
      <c r="F28" s="7">
        <f>IF(OR(C28="",D28=""),"",ROUND((D28-C28+IF(D28&lt;C28,1,0))*24-N(E28),2))</f>
        <v/>
      </c>
      <c r="G28" s="7">
        <f>IF(F28="","",IF(WEEKDAY(A28,2)&gt;5,F28,MAX(0,F28-$B$8)))</f>
        <v/>
      </c>
      <c r="H28" s="13" t="n"/>
      <c r="I28" s="13" t="n"/>
      <c r="J28" s="4" t="n"/>
      <c r="K28" s="4" t="n"/>
    </row>
    <row r="29">
      <c r="A29" s="10">
        <f>IF(OR($B$6="",$B$7=""),"",IF(17&gt;DAY(EOMONTH(DATE($B$7,$B$6,1),0)),"",DATE($B$7,$B$6,17)))</f>
        <v/>
      </c>
      <c r="B29" s="11">
        <f>IF(A29="","",CHOOSE(WEEKDAY(A29,2),"Po","Út","St","Čt","Pá","So","Ne"))</f>
        <v/>
      </c>
      <c r="C29" s="12" t="n"/>
      <c r="D29" s="12" t="n"/>
      <c r="E29" s="13" t="n"/>
      <c r="F29" s="7">
        <f>IF(OR(C29="",D29=""),"",ROUND((D29-C29+IF(D29&lt;C29,1,0))*24-N(E29),2))</f>
        <v/>
      </c>
      <c r="G29" s="7">
        <f>IF(F29="","",IF(WEEKDAY(A29,2)&gt;5,F29,MAX(0,F29-$B$8)))</f>
        <v/>
      </c>
      <c r="H29" s="13" t="n"/>
      <c r="I29" s="13" t="n"/>
      <c r="J29" s="4" t="n"/>
      <c r="K29" s="4" t="n"/>
    </row>
    <row r="30">
      <c r="A30" s="10">
        <f>IF(OR($B$6="",$B$7=""),"",IF(18&gt;DAY(EOMONTH(DATE($B$7,$B$6,1),0)),"",DATE($B$7,$B$6,18)))</f>
        <v/>
      </c>
      <c r="B30" s="11">
        <f>IF(A30="","",CHOOSE(WEEKDAY(A30,2),"Po","Út","St","Čt","Pá","So","Ne"))</f>
        <v/>
      </c>
      <c r="C30" s="12" t="n"/>
      <c r="D30" s="12" t="n"/>
      <c r="E30" s="13" t="n"/>
      <c r="F30" s="7">
        <f>IF(OR(C30="",D30=""),"",ROUND((D30-C30+IF(D30&lt;C30,1,0))*24-N(E30),2))</f>
        <v/>
      </c>
      <c r="G30" s="7">
        <f>IF(F30="","",IF(WEEKDAY(A30,2)&gt;5,F30,MAX(0,F30-$B$8)))</f>
        <v/>
      </c>
      <c r="H30" s="13" t="n"/>
      <c r="I30" s="13" t="n"/>
      <c r="J30" s="4" t="n"/>
      <c r="K30" s="4" t="n"/>
    </row>
    <row r="31">
      <c r="A31" s="10">
        <f>IF(OR($B$6="",$B$7=""),"",IF(19&gt;DAY(EOMONTH(DATE($B$7,$B$6,1),0)),"",DATE($B$7,$B$6,19)))</f>
        <v/>
      </c>
      <c r="B31" s="11">
        <f>IF(A31="","",CHOOSE(WEEKDAY(A31,2),"Po","Út","St","Čt","Pá","So","Ne"))</f>
        <v/>
      </c>
      <c r="C31" s="12" t="n"/>
      <c r="D31" s="12" t="n"/>
      <c r="E31" s="13" t="n"/>
      <c r="F31" s="7">
        <f>IF(OR(C31="",D31=""),"",ROUND((D31-C31+IF(D31&lt;C31,1,0))*24-N(E31),2))</f>
        <v/>
      </c>
      <c r="G31" s="7">
        <f>IF(F31="","",IF(WEEKDAY(A31,2)&gt;5,F31,MAX(0,F31-$B$8)))</f>
        <v/>
      </c>
      <c r="H31" s="13" t="n"/>
      <c r="I31" s="13" t="n"/>
      <c r="J31" s="4" t="n"/>
      <c r="K31" s="4" t="n"/>
    </row>
    <row r="32">
      <c r="A32" s="10">
        <f>IF(OR($B$6="",$B$7=""),"",IF(20&gt;DAY(EOMONTH(DATE($B$7,$B$6,1),0)),"",DATE($B$7,$B$6,20)))</f>
        <v/>
      </c>
      <c r="B32" s="11">
        <f>IF(A32="","",CHOOSE(WEEKDAY(A32,2),"Po","Út","St","Čt","Pá","So","Ne"))</f>
        <v/>
      </c>
      <c r="C32" s="12" t="n"/>
      <c r="D32" s="12" t="n"/>
      <c r="E32" s="13" t="n"/>
      <c r="F32" s="7">
        <f>IF(OR(C32="",D32=""),"",ROUND((D32-C32+IF(D32&lt;C32,1,0))*24-N(E32),2))</f>
        <v/>
      </c>
      <c r="G32" s="7">
        <f>IF(F32="","",IF(WEEKDAY(A32,2)&gt;5,F32,MAX(0,F32-$B$8)))</f>
        <v/>
      </c>
      <c r="H32" s="13" t="n"/>
      <c r="I32" s="13" t="n"/>
      <c r="J32" s="4" t="n"/>
      <c r="K32" s="4" t="n"/>
    </row>
    <row r="33">
      <c r="A33" s="10">
        <f>IF(OR($B$6="",$B$7=""),"",IF(21&gt;DAY(EOMONTH(DATE($B$7,$B$6,1),0)),"",DATE($B$7,$B$6,21)))</f>
        <v/>
      </c>
      <c r="B33" s="11">
        <f>IF(A33="","",CHOOSE(WEEKDAY(A33,2),"Po","Út","St","Čt","Pá","So","Ne"))</f>
        <v/>
      </c>
      <c r="C33" s="12" t="n"/>
      <c r="D33" s="12" t="n"/>
      <c r="E33" s="13" t="n"/>
      <c r="F33" s="7">
        <f>IF(OR(C33="",D33=""),"",ROUND((D33-C33+IF(D33&lt;C33,1,0))*24-N(E33),2))</f>
        <v/>
      </c>
      <c r="G33" s="7">
        <f>IF(F33="","",IF(WEEKDAY(A33,2)&gt;5,F33,MAX(0,F33-$B$8)))</f>
        <v/>
      </c>
      <c r="H33" s="13" t="n"/>
      <c r="I33" s="13" t="n"/>
      <c r="J33" s="4" t="n"/>
      <c r="K33" s="4" t="n"/>
    </row>
    <row r="34">
      <c r="A34" s="10">
        <f>IF(OR($B$6="",$B$7=""),"",IF(22&gt;DAY(EOMONTH(DATE($B$7,$B$6,1),0)),"",DATE($B$7,$B$6,22)))</f>
        <v/>
      </c>
      <c r="B34" s="11">
        <f>IF(A34="","",CHOOSE(WEEKDAY(A34,2),"Po","Út","St","Čt","Pá","So","Ne"))</f>
        <v/>
      </c>
      <c r="C34" s="12" t="n"/>
      <c r="D34" s="12" t="n"/>
      <c r="E34" s="13" t="n"/>
      <c r="F34" s="7">
        <f>IF(OR(C34="",D34=""),"",ROUND((D34-C34+IF(D34&lt;C34,1,0))*24-N(E34),2))</f>
        <v/>
      </c>
      <c r="G34" s="7">
        <f>IF(F34="","",IF(WEEKDAY(A34,2)&gt;5,F34,MAX(0,F34-$B$8)))</f>
        <v/>
      </c>
      <c r="H34" s="13" t="n"/>
      <c r="I34" s="13" t="n"/>
      <c r="J34" s="4" t="n"/>
      <c r="K34" s="4" t="n"/>
    </row>
    <row r="35">
      <c r="A35" s="10">
        <f>IF(OR($B$6="",$B$7=""),"",IF(23&gt;DAY(EOMONTH(DATE($B$7,$B$6,1),0)),"",DATE($B$7,$B$6,23)))</f>
        <v/>
      </c>
      <c r="B35" s="11">
        <f>IF(A35="","",CHOOSE(WEEKDAY(A35,2),"Po","Út","St","Čt","Pá","So","Ne"))</f>
        <v/>
      </c>
      <c r="C35" s="12" t="n"/>
      <c r="D35" s="12" t="n"/>
      <c r="E35" s="13" t="n"/>
      <c r="F35" s="7">
        <f>IF(OR(C35="",D35=""),"",ROUND((D35-C35+IF(D35&lt;C35,1,0))*24-N(E35),2))</f>
        <v/>
      </c>
      <c r="G35" s="7">
        <f>IF(F35="","",IF(WEEKDAY(A35,2)&gt;5,F35,MAX(0,F35-$B$8)))</f>
        <v/>
      </c>
      <c r="H35" s="13" t="n"/>
      <c r="I35" s="13" t="n"/>
      <c r="J35" s="4" t="n"/>
      <c r="K35" s="4" t="n"/>
    </row>
    <row r="36">
      <c r="A36" s="10">
        <f>IF(OR($B$6="",$B$7=""),"",IF(24&gt;DAY(EOMONTH(DATE($B$7,$B$6,1),0)),"",DATE($B$7,$B$6,24)))</f>
        <v/>
      </c>
      <c r="B36" s="11">
        <f>IF(A36="","",CHOOSE(WEEKDAY(A36,2),"Po","Út","St","Čt","Pá","So","Ne"))</f>
        <v/>
      </c>
      <c r="C36" s="12" t="n"/>
      <c r="D36" s="12" t="n"/>
      <c r="E36" s="13" t="n"/>
      <c r="F36" s="7">
        <f>IF(OR(C36="",D36=""),"",ROUND((D36-C36+IF(D36&lt;C36,1,0))*24-N(E36),2))</f>
        <v/>
      </c>
      <c r="G36" s="7">
        <f>IF(F36="","",IF(WEEKDAY(A36,2)&gt;5,F36,MAX(0,F36-$B$8)))</f>
        <v/>
      </c>
      <c r="H36" s="13" t="n"/>
      <c r="I36" s="13" t="n"/>
      <c r="J36" s="4" t="n"/>
      <c r="K36" s="4" t="n"/>
    </row>
    <row r="37">
      <c r="A37" s="10">
        <f>IF(OR($B$6="",$B$7=""),"",IF(25&gt;DAY(EOMONTH(DATE($B$7,$B$6,1),0)),"",DATE($B$7,$B$6,25)))</f>
        <v/>
      </c>
      <c r="B37" s="11">
        <f>IF(A37="","",CHOOSE(WEEKDAY(A37,2),"Po","Út","St","Čt","Pá","So","Ne"))</f>
        <v/>
      </c>
      <c r="C37" s="12" t="n"/>
      <c r="D37" s="12" t="n"/>
      <c r="E37" s="13" t="n"/>
      <c r="F37" s="7">
        <f>IF(OR(C37="",D37=""),"",ROUND((D37-C37+IF(D37&lt;C37,1,0))*24-N(E37),2))</f>
        <v/>
      </c>
      <c r="G37" s="7">
        <f>IF(F37="","",IF(WEEKDAY(A37,2)&gt;5,F37,MAX(0,F37-$B$8)))</f>
        <v/>
      </c>
      <c r="H37" s="13" t="n"/>
      <c r="I37" s="13" t="n"/>
      <c r="J37" s="4" t="n"/>
      <c r="K37" s="4" t="n"/>
    </row>
    <row r="38">
      <c r="A38" s="10">
        <f>IF(OR($B$6="",$B$7=""),"",IF(26&gt;DAY(EOMONTH(DATE($B$7,$B$6,1),0)),"",DATE($B$7,$B$6,26)))</f>
        <v/>
      </c>
      <c r="B38" s="11">
        <f>IF(A38="","",CHOOSE(WEEKDAY(A38,2),"Po","Út","St","Čt","Pá","So","Ne"))</f>
        <v/>
      </c>
      <c r="C38" s="12" t="n"/>
      <c r="D38" s="12" t="n"/>
      <c r="E38" s="13" t="n"/>
      <c r="F38" s="7">
        <f>IF(OR(C38="",D38=""),"",ROUND((D38-C38+IF(D38&lt;C38,1,0))*24-N(E38),2))</f>
        <v/>
      </c>
      <c r="G38" s="7">
        <f>IF(F38="","",IF(WEEKDAY(A38,2)&gt;5,F38,MAX(0,F38-$B$8)))</f>
        <v/>
      </c>
      <c r="H38" s="13" t="n"/>
      <c r="I38" s="13" t="n"/>
      <c r="J38" s="4" t="n"/>
      <c r="K38" s="4" t="n"/>
    </row>
    <row r="39">
      <c r="A39" s="10">
        <f>IF(OR($B$6="",$B$7=""),"",IF(27&gt;DAY(EOMONTH(DATE($B$7,$B$6,1),0)),"",DATE($B$7,$B$6,27)))</f>
        <v/>
      </c>
      <c r="B39" s="11">
        <f>IF(A39="","",CHOOSE(WEEKDAY(A39,2),"Po","Út","St","Čt","Pá","So","Ne"))</f>
        <v/>
      </c>
      <c r="C39" s="12" t="n"/>
      <c r="D39" s="12" t="n"/>
      <c r="E39" s="13" t="n"/>
      <c r="F39" s="7">
        <f>IF(OR(C39="",D39=""),"",ROUND((D39-C39+IF(D39&lt;C39,1,0))*24-N(E39),2))</f>
        <v/>
      </c>
      <c r="G39" s="7">
        <f>IF(F39="","",IF(WEEKDAY(A39,2)&gt;5,F39,MAX(0,F39-$B$8)))</f>
        <v/>
      </c>
      <c r="H39" s="13" t="n"/>
      <c r="I39" s="13" t="n"/>
      <c r="J39" s="4" t="n"/>
      <c r="K39" s="4" t="n"/>
    </row>
    <row r="40">
      <c r="A40" s="10">
        <f>IF(OR($B$6="",$B$7=""),"",IF(28&gt;DAY(EOMONTH(DATE($B$7,$B$6,1),0)),"",DATE($B$7,$B$6,28)))</f>
        <v/>
      </c>
      <c r="B40" s="11">
        <f>IF(A40="","",CHOOSE(WEEKDAY(A40,2),"Po","Út","St","Čt","Pá","So","Ne"))</f>
        <v/>
      </c>
      <c r="C40" s="12" t="n"/>
      <c r="D40" s="12" t="n"/>
      <c r="E40" s="13" t="n"/>
      <c r="F40" s="7">
        <f>IF(OR(C40="",D40=""),"",ROUND((D40-C40+IF(D40&lt;C40,1,0))*24-N(E40),2))</f>
        <v/>
      </c>
      <c r="G40" s="7">
        <f>IF(F40="","",IF(WEEKDAY(A40,2)&gt;5,F40,MAX(0,F40-$B$8)))</f>
        <v/>
      </c>
      <c r="H40" s="13" t="n"/>
      <c r="I40" s="13" t="n"/>
      <c r="J40" s="4" t="n"/>
      <c r="K40" s="4" t="n"/>
    </row>
    <row r="41">
      <c r="A41" s="10">
        <f>IF(OR($B$6="",$B$7=""),"",IF(29&gt;DAY(EOMONTH(DATE($B$7,$B$6,1),0)),"",DATE($B$7,$B$6,29)))</f>
        <v/>
      </c>
      <c r="B41" s="11">
        <f>IF(A41="","",CHOOSE(WEEKDAY(A41,2),"Po","Út","St","Čt","Pá","So","Ne"))</f>
        <v/>
      </c>
      <c r="C41" s="12" t="n"/>
      <c r="D41" s="12" t="n"/>
      <c r="E41" s="13" t="n"/>
      <c r="F41" s="7">
        <f>IF(OR(C41="",D41=""),"",ROUND((D41-C41+IF(D41&lt;C41,1,0))*24-N(E41),2))</f>
        <v/>
      </c>
      <c r="G41" s="7">
        <f>IF(F41="","",IF(WEEKDAY(A41,2)&gt;5,F41,MAX(0,F41-$B$8)))</f>
        <v/>
      </c>
      <c r="H41" s="13" t="n"/>
      <c r="I41" s="13" t="n"/>
      <c r="J41" s="4" t="n"/>
      <c r="K41" s="4" t="n"/>
    </row>
    <row r="42">
      <c r="A42" s="10">
        <f>IF(OR($B$6="",$B$7=""),"",IF(30&gt;DAY(EOMONTH(DATE($B$7,$B$6,1),0)),"",DATE($B$7,$B$6,30)))</f>
        <v/>
      </c>
      <c r="B42" s="11">
        <f>IF(A42="","",CHOOSE(WEEKDAY(A42,2),"Po","Út","St","Čt","Pá","So","Ne"))</f>
        <v/>
      </c>
      <c r="C42" s="12" t="n"/>
      <c r="D42" s="12" t="n"/>
      <c r="E42" s="13" t="n"/>
      <c r="F42" s="7">
        <f>IF(OR(C42="",D42=""),"",ROUND((D42-C42+IF(D42&lt;C42,1,0))*24-N(E42),2))</f>
        <v/>
      </c>
      <c r="G42" s="7">
        <f>IF(F42="","",IF(WEEKDAY(A42,2)&gt;5,F42,MAX(0,F42-$B$8)))</f>
        <v/>
      </c>
      <c r="H42" s="13" t="n"/>
      <c r="I42" s="13" t="n"/>
      <c r="J42" s="4" t="n"/>
      <c r="K42" s="4" t="n"/>
    </row>
    <row r="43">
      <c r="A43" s="10">
        <f>IF(OR($B$6="",$B$7=""),"",IF(31&gt;DAY(EOMONTH(DATE($B$7,$B$6,1),0)),"",DATE($B$7,$B$6,31)))</f>
        <v/>
      </c>
      <c r="B43" s="11">
        <f>IF(A43="","",CHOOSE(WEEKDAY(A43,2),"Po","Út","St","Čt","Pá","So","Ne"))</f>
        <v/>
      </c>
      <c r="C43" s="12" t="n"/>
      <c r="D43" s="12" t="n"/>
      <c r="E43" s="13" t="n"/>
      <c r="F43" s="7">
        <f>IF(OR(C43="",D43=""),"",ROUND((D43-C43+IF(D43&lt;C43,1,0))*24-N(E43),2))</f>
        <v/>
      </c>
      <c r="G43" s="7">
        <f>IF(F43="","",IF(WEEKDAY(A43,2)&gt;5,F43,MAX(0,F43-$B$8)))</f>
        <v/>
      </c>
      <c r="H43" s="13" t="n"/>
      <c r="I43" s="13" t="n"/>
      <c r="J43" s="4" t="n"/>
      <c r="K43" s="4" t="n"/>
    </row>
    <row r="45">
      <c r="A45" s="14" t="inlineStr">
        <is>
          <t>Celkem za měsíc</t>
        </is>
      </c>
      <c r="B45" s="15" t="n"/>
      <c r="C45" s="15" t="n"/>
      <c r="D45" s="15" t="n"/>
      <c r="E45" s="15" t="n"/>
      <c r="F45" s="16">
        <f>SUM(F13:F43)</f>
        <v/>
      </c>
      <c r="G45" s="16">
        <f>SUM(G13:G43)</f>
        <v/>
      </c>
      <c r="H45" s="16">
        <f>SUM(H13:H43)</f>
        <v/>
      </c>
      <c r="I45" s="16">
        <f>SUM(I13:I43)</f>
        <v/>
      </c>
      <c r="J45" s="15" t="n"/>
      <c r="K45" s="15" t="n"/>
    </row>
    <row r="47">
      <c r="A47" s="2" t="inlineStr">
        <is>
          <t>Kódy nepřítomnosti: D dovolená, N nemoc, S svátek, OČR ošetřování člena rodiny, J jiná překážka v práci. Přesčas se počítá nad denní úvazek, o víkendu se jako přesčas počítají všechny odpracované hodiny; noční práci (22:00 až 6:00) a pohotovost zapiš ručně.</t>
        </is>
      </c>
    </row>
    <row r="49">
      <c r="A49" s="3" t="inlineStr">
        <is>
          <t>Datum a podpis zaměstnance: ______________________</t>
        </is>
      </c>
      <c r="G49" s="3" t="inlineStr">
        <is>
          <t>Datum a podpis zaměstnavatele: ______________________</t>
        </is>
      </c>
    </row>
  </sheetData>
  <mergeCells count="3">
    <mergeCell ref="A45:E45"/>
    <mergeCell ref="B5:D5"/>
    <mergeCell ref="B4:D4"/>
  </mergeCells>
  <conditionalFormatting sqref="A13:K43">
    <cfRule type="expression" priority="1" dxfId="0">
      <formula>AND($A13&lt;&gt;"",WEEKDAY($A13,2)&gt;5)</formula>
    </cfRule>
  </conditionalFormatting>
  <dataValidations count="1">
    <dataValidation sqref="J13:J43" showDropDown="0" showInputMessage="0" showErrorMessage="0" allowBlank="1" errorTitle="Nepřítomnost" error="Použij kód: D dovolená, N nemoc, S svátek, OČR ošetřování, J jiné" type="list">
      <formula1>"D,N,S,OČR,J"</formula1>
    </dataValidation>
  </dataValidations>
  <pageMargins left="0.75" right="0.75" top="1" bottom="1" header="0.5" footer="0.5"/>
  <pageSetup orientation="landscape" fitToHeight="1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selection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3" customWidth="1" min="9" max="9"/>
    <col width="3" customWidth="1" min="10" max="10"/>
    <col width="11" customWidth="1" min="11" max="11"/>
    <col width="8" customWidth="1" min="12" max="12"/>
    <col width="8" customWidth="1" min="13" max="13"/>
    <col width="8" customWidth="1" min="14" max="14"/>
  </cols>
  <sheetData>
    <row r="1">
      <c r="A1" s="1" t="inlineStr">
        <is>
          <t>ROZPIS SMĚN NA TÝDEN</t>
        </is>
      </c>
    </row>
    <row r="2">
      <c r="A2" s="2" t="inlineStr">
        <is>
          <t>Rozvrh pracovní doby je zaměstnavatel povinen vypracovat a seznámit s ním zaměstnance nejpozději 2 týdny předem (§ 84 ZP), pokud se nedohodnou jinak.</t>
        </is>
      </c>
    </row>
    <row r="4">
      <c r="A4" s="3" t="inlineStr">
        <is>
          <t>Týden od:</t>
        </is>
      </c>
      <c r="B4" s="17" t="n"/>
      <c r="D4" s="3" t="inlineStr">
        <is>
          <t>Provoz / středisko:</t>
        </is>
      </c>
      <c r="E4" s="4" t="n"/>
      <c r="F4" s="5" t="n"/>
      <c r="G4" s="5" t="n"/>
      <c r="H4" s="6" t="n"/>
    </row>
    <row r="6">
      <c r="A6" s="18" t="inlineStr">
        <is>
          <t>Zaměstnanec</t>
        </is>
      </c>
      <c r="B6" s="18" t="inlineStr">
        <is>
          <t>Po</t>
        </is>
      </c>
      <c r="C6" s="18" t="inlineStr">
        <is>
          <t>Út</t>
        </is>
      </c>
      <c r="D6" s="18" t="inlineStr">
        <is>
          <t>St</t>
        </is>
      </c>
      <c r="E6" s="18" t="inlineStr">
        <is>
          <t>Čt</t>
        </is>
      </c>
      <c r="F6" s="18" t="inlineStr">
        <is>
          <t>Pá</t>
        </is>
      </c>
      <c r="G6" s="18" t="inlineStr">
        <is>
          <t>So</t>
        </is>
      </c>
      <c r="H6" s="18" t="inlineStr">
        <is>
          <t>Ne</t>
        </is>
      </c>
      <c r="I6" s="18" t="inlineStr">
        <is>
          <t>Hodin celkem</t>
        </is>
      </c>
      <c r="K6" s="14" t="inlineStr">
        <is>
          <t>Kód směny</t>
        </is>
      </c>
      <c r="L6" s="14" t="inlineStr">
        <is>
          <t>Od</t>
        </is>
      </c>
      <c r="M6" s="14" t="inlineStr">
        <is>
          <t>Do</t>
        </is>
      </c>
      <c r="N6" s="14" t="inlineStr">
        <is>
          <t>Hodin</t>
        </is>
      </c>
    </row>
    <row r="7">
      <c r="A7" s="19" t="inlineStr">
        <is>
          <t>datum</t>
        </is>
      </c>
      <c r="B7" s="20">
        <f>IF($B$4="","",$B$4+0)</f>
        <v/>
      </c>
      <c r="C7" s="20">
        <f>IF($B$4="","",$B$4+1)</f>
        <v/>
      </c>
      <c r="D7" s="20">
        <f>IF($B$4="","",$B$4+2)</f>
        <v/>
      </c>
      <c r="E7" s="20">
        <f>IF($B$4="","",$B$4+3)</f>
        <v/>
      </c>
      <c r="F7" s="20">
        <f>IF($B$4="","",$B$4+4)</f>
        <v/>
      </c>
      <c r="G7" s="20">
        <f>IF($B$4="","",$B$4+5)</f>
        <v/>
      </c>
      <c r="H7" s="20">
        <f>IF($B$4="","",$B$4+6)</f>
        <v/>
      </c>
      <c r="I7" s="21" t="n"/>
      <c r="K7" s="4" t="inlineStr">
        <is>
          <t>R</t>
        </is>
      </c>
      <c r="L7" s="4" t="inlineStr">
        <is>
          <t>6:00</t>
        </is>
      </c>
      <c r="M7" s="4" t="inlineStr">
        <is>
          <t>14:00</t>
        </is>
      </c>
      <c r="N7" s="4" t="n">
        <v>7.5</v>
      </c>
    </row>
    <row r="8">
      <c r="A8" s="4" t="n"/>
      <c r="B8" s="22" t="n"/>
      <c r="C8" s="22" t="n"/>
      <c r="D8" s="22" t="n"/>
      <c r="E8" s="22" t="n"/>
      <c r="F8" s="22" t="n"/>
      <c r="G8" s="22" t="n"/>
      <c r="H8" s="22" t="n"/>
      <c r="I8" s="23">
        <f>SUMPRODUCT(SUMIF($K$7:$K$11,B8:H8,$N$7:$N$11))</f>
        <v/>
      </c>
      <c r="K8" s="4" t="inlineStr">
        <is>
          <t>O</t>
        </is>
      </c>
      <c r="L8" s="4" t="inlineStr">
        <is>
          <t>14:00</t>
        </is>
      </c>
      <c r="M8" s="4" t="inlineStr">
        <is>
          <t>22:00</t>
        </is>
      </c>
      <c r="N8" s="4" t="n">
        <v>7.5</v>
      </c>
    </row>
    <row r="9">
      <c r="A9" s="4" t="n"/>
      <c r="B9" s="22" t="n"/>
      <c r="C9" s="22" t="n"/>
      <c r="D9" s="22" t="n"/>
      <c r="E9" s="22" t="n"/>
      <c r="F9" s="22" t="n"/>
      <c r="G9" s="22" t="n"/>
      <c r="H9" s="22" t="n"/>
      <c r="I9" s="23">
        <f>SUMPRODUCT(SUMIF($K$7:$K$11,B9:H9,$N$7:$N$11))</f>
        <v/>
      </c>
      <c r="K9" s="4" t="inlineStr">
        <is>
          <t>N</t>
        </is>
      </c>
      <c r="L9" s="4" t="inlineStr">
        <is>
          <t>22:00</t>
        </is>
      </c>
      <c r="M9" s="4" t="inlineStr">
        <is>
          <t>6:00</t>
        </is>
      </c>
      <c r="N9" s="4" t="n">
        <v>7.5</v>
      </c>
    </row>
    <row r="10">
      <c r="A10" s="4" t="n"/>
      <c r="B10" s="22" t="n"/>
      <c r="C10" s="22" t="n"/>
      <c r="D10" s="22" t="n"/>
      <c r="E10" s="22" t="n"/>
      <c r="F10" s="22" t="n"/>
      <c r="G10" s="22" t="n"/>
      <c r="H10" s="22" t="n"/>
      <c r="I10" s="23">
        <f>SUMPRODUCT(SUMIF($K$7:$K$11,B10:H10,$N$7:$N$11))</f>
        <v/>
      </c>
      <c r="K10" s="4" t="inlineStr">
        <is>
          <t>D</t>
        </is>
      </c>
      <c r="L10" s="4" t="inlineStr">
        <is>
          <t>8:00</t>
        </is>
      </c>
      <c r="M10" s="4" t="inlineStr">
        <is>
          <t>16:30</t>
        </is>
      </c>
      <c r="N10" s="4" t="n">
        <v>8</v>
      </c>
    </row>
    <row r="11">
      <c r="A11" s="4" t="n"/>
      <c r="B11" s="22" t="n"/>
      <c r="C11" s="22" t="n"/>
      <c r="D11" s="22" t="n"/>
      <c r="E11" s="22" t="n"/>
      <c r="F11" s="22" t="n"/>
      <c r="G11" s="22" t="n"/>
      <c r="H11" s="22" t="n"/>
      <c r="I11" s="23">
        <f>SUMPRODUCT(SUMIF($K$7:$K$11,B11:H11,$N$7:$N$11))</f>
        <v/>
      </c>
      <c r="K11" s="4" t="inlineStr">
        <is>
          <t>V</t>
        </is>
      </c>
      <c r="L11" s="4" t="inlineStr"/>
      <c r="M11" s="4" t="inlineStr"/>
      <c r="N11" s="4" t="n">
        <v>0</v>
      </c>
    </row>
    <row r="12">
      <c r="A12" s="4" t="n"/>
      <c r="B12" s="22" t="n"/>
      <c r="C12" s="22" t="n"/>
      <c r="D12" s="22" t="n"/>
      <c r="E12" s="22" t="n"/>
      <c r="F12" s="22" t="n"/>
      <c r="G12" s="22" t="n"/>
      <c r="H12" s="22" t="n"/>
      <c r="I12" s="23">
        <f>SUMPRODUCT(SUMIF($K$7:$K$11,B12:H12,$N$7:$N$11))</f>
        <v/>
      </c>
    </row>
    <row r="13">
      <c r="A13" s="4" t="n"/>
      <c r="B13" s="22" t="n"/>
      <c r="C13" s="22" t="n"/>
      <c r="D13" s="22" t="n"/>
      <c r="E13" s="22" t="n"/>
      <c r="F13" s="22" t="n"/>
      <c r="G13" s="22" t="n"/>
      <c r="H13" s="22" t="n"/>
      <c r="I13" s="23">
        <f>SUMPRODUCT(SUMIF($K$7:$K$11,B13:H13,$N$7:$N$11))</f>
        <v/>
      </c>
      <c r="K13" s="2" t="inlineStr">
        <is>
          <t>R ranní, O odpolední, N noční, D denní (jednosměnný provoz), V volno. Kódy i časy si uprav podle provozu; hodiny ve sloupci N se sčítají do rozpisu.</t>
        </is>
      </c>
    </row>
    <row r="14">
      <c r="A14" s="4" t="n"/>
      <c r="B14" s="22" t="n"/>
      <c r="C14" s="22" t="n"/>
      <c r="D14" s="22" t="n"/>
      <c r="E14" s="22" t="n"/>
      <c r="F14" s="22" t="n"/>
      <c r="G14" s="22" t="n"/>
      <c r="H14" s="22" t="n"/>
      <c r="I14" s="23">
        <f>SUMPRODUCT(SUMIF($K$7:$K$11,B14:H14,$N$7:$N$11))</f>
        <v/>
      </c>
    </row>
    <row r="15">
      <c r="A15" s="4" t="n"/>
      <c r="B15" s="22" t="n"/>
      <c r="C15" s="22" t="n"/>
      <c r="D15" s="22" t="n"/>
      <c r="E15" s="22" t="n"/>
      <c r="F15" s="22" t="n"/>
      <c r="G15" s="22" t="n"/>
      <c r="H15" s="22" t="n"/>
      <c r="I15" s="23">
        <f>SUMPRODUCT(SUMIF($K$7:$K$11,B15:H15,$N$7:$N$11))</f>
        <v/>
      </c>
    </row>
    <row r="16">
      <c r="A16" s="4" t="n"/>
      <c r="B16" s="22" t="n"/>
      <c r="C16" s="22" t="n"/>
      <c r="D16" s="22" t="n"/>
      <c r="E16" s="22" t="n"/>
      <c r="F16" s="22" t="n"/>
      <c r="G16" s="22" t="n"/>
      <c r="H16" s="22" t="n"/>
      <c r="I16" s="23">
        <f>SUMPRODUCT(SUMIF($K$7:$K$11,B16:H16,$N$7:$N$11))</f>
        <v/>
      </c>
    </row>
    <row r="17">
      <c r="A17" s="4" t="n"/>
      <c r="B17" s="22" t="n"/>
      <c r="C17" s="22" t="n"/>
      <c r="D17" s="22" t="n"/>
      <c r="E17" s="22" t="n"/>
      <c r="F17" s="22" t="n"/>
      <c r="G17" s="22" t="n"/>
      <c r="H17" s="22" t="n"/>
      <c r="I17" s="23">
        <f>SUMPRODUCT(SUMIF($K$7:$K$11,B17:H17,$N$7:$N$11))</f>
        <v/>
      </c>
    </row>
    <row r="18">
      <c r="A18" s="4" t="n"/>
      <c r="B18" s="22" t="n"/>
      <c r="C18" s="22" t="n"/>
      <c r="D18" s="22" t="n"/>
      <c r="E18" s="22" t="n"/>
      <c r="F18" s="22" t="n"/>
      <c r="G18" s="22" t="n"/>
      <c r="H18" s="22" t="n"/>
      <c r="I18" s="23">
        <f>SUMPRODUCT(SUMIF($K$7:$K$11,B18:H18,$N$7:$N$11))</f>
        <v/>
      </c>
    </row>
    <row r="19">
      <c r="A19" s="4" t="n"/>
      <c r="B19" s="22" t="n"/>
      <c r="C19" s="22" t="n"/>
      <c r="D19" s="22" t="n"/>
      <c r="E19" s="22" t="n"/>
      <c r="F19" s="22" t="n"/>
      <c r="G19" s="22" t="n"/>
      <c r="H19" s="22" t="n"/>
      <c r="I19" s="23">
        <f>SUMPRODUCT(SUMIF($K$7:$K$11,B19:H19,$N$7:$N$11))</f>
        <v/>
      </c>
    </row>
    <row r="20">
      <c r="A20" s="14" t="inlineStr">
        <is>
          <t>Hodin za den celkem</t>
        </is>
      </c>
      <c r="B20" s="24">
        <f>SUMPRODUCT(SUMIF($K$7:$K$11,B8:B19,$N$7:$N$11))</f>
        <v/>
      </c>
      <c r="C20" s="24">
        <f>SUMPRODUCT(SUMIF($K$7:$K$11,C8:C19,$N$7:$N$11))</f>
        <v/>
      </c>
      <c r="D20" s="24">
        <f>SUMPRODUCT(SUMIF($K$7:$K$11,D8:D19,$N$7:$N$11))</f>
        <v/>
      </c>
      <c r="E20" s="24">
        <f>SUMPRODUCT(SUMIF($K$7:$K$11,E8:E19,$N$7:$N$11))</f>
        <v/>
      </c>
      <c r="F20" s="24">
        <f>SUMPRODUCT(SUMIF($K$7:$K$11,F8:F19,$N$7:$N$11))</f>
        <v/>
      </c>
      <c r="G20" s="24">
        <f>SUMPRODUCT(SUMIF($K$7:$K$11,G8:G19,$N$7:$N$11))</f>
        <v/>
      </c>
      <c r="H20" s="24">
        <f>SUMPRODUCT(SUMIF($K$7:$K$11,H8:H19,$N$7:$N$11))</f>
        <v/>
      </c>
      <c r="I20" s="24">
        <f>SUM(I8:I19)</f>
        <v/>
      </c>
    </row>
  </sheetData>
  <mergeCells count="1">
    <mergeCell ref="E4:H4"/>
  </mergeCells>
  <dataValidations count="1">
    <dataValidation sqref="B8:H8 B9:H9 B10:H10 B11:H11 B12:H12 B13:H13 B14:H14 B15:H15 B16:H16 B17:H17 B18:H18 B19:H19" showDropDown="0" showInputMessage="0" showErrorMessage="0" allowBlank="1" type="list">
      <formula1>=$K$7:$K$11</formula1>
    </dataValidation>
  </dataValidations>
  <pageMargins left="0.75" right="0.75" top="1" bottom="1" header="0.5" footer="0.5"/>
  <pageSetup orientation="landscape" fitToHeight="1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JAK ŠABLONU POUŽÍVAT</t>
        </is>
      </c>
    </row>
    <row r="3">
      <c r="A3" s="25" t="inlineStr">
        <is>
          <t>1. Na listu Docházka vyplň zaměstnavatele, zaměstnance, měsíc (1 až 12), rok a denní úvazek. Tabulka si sama doplní dny měsíce a názvy dnů, víkendy jsou šedé.</t>
        </is>
      </c>
    </row>
    <row r="4">
      <c r="A4" s="25" t="inlineStr">
        <is>
          <t>2. Do žlutých sloupců zapisuj začátek a konec směny (například 8:00 a 16:30) a přestávku v hodinách (0,5 = 30 minut). Odpracované hodiny a přesčas se spočítají samy.</t>
        </is>
      </c>
    </row>
    <row r="5">
      <c r="A5" s="25" t="inlineStr">
        <is>
          <t>3. Noční práci (22:00 až 6:00) a pracovní pohotovost zapiš ručně v hodinách. Směna přes půlnoc funguje, tabulka přičte den.</t>
        </is>
      </c>
    </row>
    <row r="6">
      <c r="A6" s="25" t="inlineStr">
        <is>
          <t>4. Nepřítomnost vyber ze seznamu: D dovolená, N nemoc, S svátek, OČR, J jiné. Souhrn nahoře spočítá dny i hodiny a rozdíl proti fondu pracovní doby.</t>
        </is>
      </c>
    </row>
    <row r="7">
      <c r="A7" s="25" t="inlineStr">
        <is>
          <t>5. Pro další měsíc list zkopíruj (pravé tlačítko na záložku, Přesunout nebo zkopírovat) a změň číslo měsíce. Pro 12 měsíců tak vznikne 12 listů v jednom souboru.</t>
        </is>
      </c>
    </row>
    <row r="8">
      <c r="A8" s="25" t="inlineStr">
        <is>
          <t>6. Na konci měsíce list vytiskni nebo ulož do PDF a nech podepsat zaměstnancem i vedoucím. Zaměstnanec má právo do evidence nahlédnout (§ 96 odst. 2 ZP).</t>
        </is>
      </c>
    </row>
    <row r="9">
      <c r="A9" s="25" t="inlineStr">
        <is>
          <t>7. Rozpis směn: zadej pondělí týdne, u každého zaměstnance vyber kód směny (R, O, N, D, V). Hodiny se sečtou podle legendy, kterou si můžeš upravit.</t>
        </is>
      </c>
    </row>
    <row r="10">
      <c r="A10" s="25" t="inlineStr"/>
    </row>
    <row r="11">
      <c r="A11" s="26" t="inlineStr">
        <is>
          <t>Co musí evidence obsahovat (§ 96 odst. 1 zákoníku práce): začátek a konec odpracované směny, práce přesčas, noční práce a doby v době pracovní pohotovosti, a dále pracovní pohotovost, kterou zaměstnanec držel.</t>
        </is>
      </c>
    </row>
    <row r="12">
      <c r="A12" s="26" t="inlineStr">
        <is>
          <t>Od 1. 10. 2023 platí povinnost evidovat pracovní dobu i u dohod (DPP, DPČ). Za nevedení evidence hrozí pokuta až 400 000 Kč (§ 15 a § 28 zákona č. 251/2005 Sb., o inspekci práce).</t>
        </is>
      </c>
    </row>
    <row r="13">
      <c r="A13" s="25" t="inlineStr">
        <is>
          <t>Šablona je vzor pro OSVČ a malé firmy. Vzor DokladBot.cz, verze 2026-09.</t>
        </is>
      </c>
    </row>
  </sheetData>
  <pageMargins left="0.75" right="0.75" top="1" bottom="1" header="0.5" footer="0.5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2026-09-23T07:22:21Z</dcterms:created>
  <dcterms:modified xmlns:dcterms="http://purl.org/dc/terms/" xmlns:xsi="http://www.w3.org/2001/XMLSchema-instance" xsi:type="dcterms:W3CDTF">2026-09-23T07:22:21Z</dcterms:modified>
</cp:coreProperties>
</file>